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25" windowHeight="94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<sst xmlns="http://schemas.openxmlformats.org/spreadsheetml/2006/main" count="71" uniqueCount="36">
  <si>
    <t>k1</t>
  </si>
  <si>
    <t>k2</t>
  </si>
  <si>
    <t>Tsky</t>
  </si>
  <si>
    <t>Tground</t>
  </si>
  <si>
    <t>Loss</t>
  </si>
  <si>
    <t>Tr</t>
  </si>
  <si>
    <t>Tf</t>
  </si>
  <si>
    <t>Tu</t>
  </si>
  <si>
    <t>Tu(dBK)</t>
  </si>
  <si>
    <t>Margin=0dB</t>
  </si>
  <si>
    <t>Table 1a</t>
  </si>
  <si>
    <t>D(m)</t>
  </si>
  <si>
    <t>Gt(dBi)</t>
  </si>
  <si>
    <t>Gr(dBi)</t>
  </si>
  <si>
    <t>(G/T)ES (dBK^-1)</t>
  </si>
  <si>
    <t>(EIRP)ES (dBW)</t>
  </si>
  <si>
    <t>Pt (dBW)</t>
  </si>
  <si>
    <t>2m FMA</t>
  </si>
  <si>
    <t>3m FMA</t>
  </si>
  <si>
    <t>4m FMA</t>
  </si>
  <si>
    <t>5m FMA</t>
  </si>
  <si>
    <t>4m ATA | ST</t>
  </si>
  <si>
    <t>5m ATA | ST</t>
  </si>
  <si>
    <t>Margin=2dB</t>
  </si>
  <si>
    <t>Table 1b</t>
  </si>
  <si>
    <t>Table 2a</t>
  </si>
  <si>
    <t>Cant (k$)</t>
  </si>
  <si>
    <t>Phpa (W)</t>
  </si>
  <si>
    <t>Chpa (k$)</t>
  </si>
  <si>
    <t>Cf min (k$)</t>
  </si>
  <si>
    <t>SSPA</t>
  </si>
  <si>
    <t>TWT</t>
  </si>
  <si>
    <t>Klystron</t>
  </si>
  <si>
    <t>2m FMA pre ampli</t>
  </si>
  <si>
    <t>2m FMA post ampli</t>
  </si>
  <si>
    <t>Table 2b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</si>
</sst>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2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164" fontId="0" fillId="3" borderId="18" xfId="0" applyNumberForma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64" fontId="0" fillId="3" borderId="17" xfId="0" applyNumberForma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selection activeCell="D35" sqref="D35:E35"/>
    </sheetView>
  </sheetViews>
  <sheetFormatPr defaultColWidth="11.421875" defaultRowHeight="12.75"/>
  <cols>
    <col min="1" max="1" width="18.8515625" style="0" customWidth="1"/>
    <col min="2" max="2" width="7.140625" style="0" customWidth="1"/>
    <col min="3" max="5" width="5.7109375" style="0" customWidth="1"/>
    <col min="6" max="9" width="7.7109375" style="0" customWidth="1"/>
    <col min="10" max="11" width="5.7109375" style="0" customWidth="1"/>
  </cols>
  <sheetData>
    <row r="1" spans="1:2" ht="12.75">
      <c r="A1" s="1" t="s">
        <v>0</v>
      </c>
      <c r="B1">
        <v>2.5</v>
      </c>
    </row>
    <row r="2" spans="1:2" ht="12.75">
      <c r="A2" s="1" t="s">
        <v>1</v>
      </c>
      <c r="B2">
        <v>4.75</v>
      </c>
    </row>
    <row r="3" spans="1:2" ht="12.75">
      <c r="A3" t="s">
        <v>2</v>
      </c>
      <c r="B3">
        <v>10</v>
      </c>
    </row>
    <row r="4" spans="1:2" ht="12.75">
      <c r="A4" t="s">
        <v>3</v>
      </c>
      <c r="B4">
        <v>50</v>
      </c>
    </row>
    <row r="5" spans="1:2" ht="12.75">
      <c r="A5" t="s">
        <v>4</v>
      </c>
      <c r="B5">
        <f>10^0.02</f>
        <v>1.0471285480508996</v>
      </c>
    </row>
    <row r="6" spans="1:2" ht="12.75">
      <c r="A6" t="s">
        <v>5</v>
      </c>
      <c r="B6">
        <v>120</v>
      </c>
    </row>
    <row r="7" spans="1:2" ht="12.75">
      <c r="A7" t="s">
        <v>6</v>
      </c>
      <c r="B7">
        <v>290</v>
      </c>
    </row>
    <row r="8" spans="1:2" ht="12.75">
      <c r="A8" s="2" t="s">
        <v>7</v>
      </c>
      <c r="B8">
        <f>(B3+B4)/B5+B7*(1-1/B5)+B6</f>
        <v>190.35170521506973</v>
      </c>
    </row>
    <row r="9" spans="1:2" ht="12.75">
      <c r="A9" s="1" t="s">
        <v>8</v>
      </c>
      <c r="B9">
        <f>10*LOG(B8,10)</f>
        <v>22.795567716792963</v>
      </c>
    </row>
    <row r="10" spans="1:11" ht="12.75">
      <c r="A10" s="8" t="s">
        <v>9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2.75">
      <c r="A11" s="9" t="s">
        <v>10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s="4" customFormat="1" ht="12.75">
      <c r="A12" s="3" t="s">
        <v>11</v>
      </c>
      <c r="B12" s="10" t="s">
        <v>12</v>
      </c>
      <c r="C12" s="10"/>
      <c r="D12" s="11" t="s">
        <v>13</v>
      </c>
      <c r="E12" s="11"/>
      <c r="F12" s="11" t="s">
        <v>14</v>
      </c>
      <c r="G12" s="11"/>
      <c r="H12" s="11" t="s">
        <v>15</v>
      </c>
      <c r="I12" s="11"/>
      <c r="J12" s="12" t="s">
        <v>16</v>
      </c>
      <c r="K12" s="12"/>
    </row>
    <row r="13" spans="1:11" ht="12.75">
      <c r="A13" s="5" t="s">
        <v>17</v>
      </c>
      <c r="B13" s="13">
        <v>44.2</v>
      </c>
      <c r="C13" s="13"/>
      <c r="D13" s="14">
        <v>44.1</v>
      </c>
      <c r="E13" s="14"/>
      <c r="F13" s="15">
        <f>D13-0.2-B9</f>
        <v>21.104432283207036</v>
      </c>
      <c r="G13" s="15"/>
      <c r="H13" s="15">
        <v>58.81</v>
      </c>
      <c r="I13" s="15"/>
      <c r="J13" s="16">
        <f>H13-B13</f>
        <v>14.61</v>
      </c>
      <c r="K13" s="16"/>
    </row>
    <row r="14" spans="1:11" ht="12.75">
      <c r="A14" s="5" t="s">
        <v>18</v>
      </c>
      <c r="B14" s="13">
        <v>47.2</v>
      </c>
      <c r="C14" s="13"/>
      <c r="D14" s="15">
        <v>47.3</v>
      </c>
      <c r="E14" s="15"/>
      <c r="F14" s="15">
        <f>D14-0.2-B9</f>
        <v>24.30443228320703</v>
      </c>
      <c r="G14" s="15"/>
      <c r="H14" s="15">
        <v>57.68</v>
      </c>
      <c r="I14" s="15"/>
      <c r="J14" s="16">
        <f>H14-B14</f>
        <v>10.479999999999997</v>
      </c>
      <c r="K14" s="16"/>
    </row>
    <row r="15" spans="1:11" ht="12.75">
      <c r="A15" s="5" t="s">
        <v>19</v>
      </c>
      <c r="B15" s="13">
        <v>49.1</v>
      </c>
      <c r="C15" s="13"/>
      <c r="D15" s="15">
        <v>49.3</v>
      </c>
      <c r="E15" s="15"/>
      <c r="F15" s="15">
        <f>D15-0.2-B9</f>
        <v>26.30443228320703</v>
      </c>
      <c r="G15" s="15"/>
      <c r="H15" s="15">
        <v>57.24</v>
      </c>
      <c r="I15" s="15"/>
      <c r="J15" s="16">
        <f>H15-B15</f>
        <v>8.14</v>
      </c>
      <c r="K15" s="16"/>
    </row>
    <row r="16" spans="1:11" ht="12.75">
      <c r="A16" s="5" t="s">
        <v>20</v>
      </c>
      <c r="B16" s="13">
        <v>50.4</v>
      </c>
      <c r="C16" s="13"/>
      <c r="D16" s="15">
        <v>50.8</v>
      </c>
      <c r="E16" s="15"/>
      <c r="F16" s="15">
        <f>D16-0.2-B9</f>
        <v>27.80443228320703</v>
      </c>
      <c r="G16" s="15"/>
      <c r="H16" s="15">
        <v>57</v>
      </c>
      <c r="I16" s="15"/>
      <c r="J16" s="16">
        <f>H16-B16</f>
        <v>6.600000000000001</v>
      </c>
      <c r="K16" s="16"/>
    </row>
    <row r="17" spans="1:11" ht="12.75">
      <c r="A17" s="5" t="s">
        <v>21</v>
      </c>
      <c r="B17" s="13">
        <v>50.9</v>
      </c>
      <c r="C17" s="13"/>
      <c r="D17" s="15">
        <v>50.7</v>
      </c>
      <c r="E17" s="15"/>
      <c r="F17" s="15">
        <f>D17-0.2-B9</f>
        <v>27.704432283207037</v>
      </c>
      <c r="G17" s="15"/>
      <c r="H17" s="17">
        <v>57.01</v>
      </c>
      <c r="I17" s="17"/>
      <c r="J17" s="16">
        <f>H17-B17</f>
        <v>6.109999999999999</v>
      </c>
      <c r="K17" s="16"/>
    </row>
    <row r="18" spans="1:11" ht="12.75">
      <c r="A18" s="6" t="s">
        <v>22</v>
      </c>
      <c r="B18" s="18">
        <v>52.9</v>
      </c>
      <c r="C18" s="18"/>
      <c r="D18" s="19">
        <v>52.7</v>
      </c>
      <c r="E18" s="19"/>
      <c r="F18" s="19">
        <f>D18-0.2-B9</f>
        <v>29.704432283207037</v>
      </c>
      <c r="G18" s="19"/>
      <c r="H18" s="19">
        <v>56.79</v>
      </c>
      <c r="I18" s="19"/>
      <c r="J18" s="20">
        <f>H18-B18</f>
        <v>3.8900000000000006</v>
      </c>
      <c r="K18" s="20"/>
    </row>
    <row r="20" spans="1:11" ht="12.75">
      <c r="A20" s="8" t="s">
        <v>23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2.75">
      <c r="A21" s="9" t="s">
        <v>24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2.75">
      <c r="A22" s="3" t="s">
        <v>11</v>
      </c>
      <c r="B22" s="10" t="s">
        <v>12</v>
      </c>
      <c r="C22" s="10"/>
      <c r="D22" s="11" t="s">
        <v>13</v>
      </c>
      <c r="E22" s="11"/>
      <c r="F22" s="11" t="s">
        <v>14</v>
      </c>
      <c r="G22" s="11"/>
      <c r="H22" s="11" t="s">
        <v>15</v>
      </c>
      <c r="I22" s="11"/>
      <c r="J22" s="12" t="s">
        <v>16</v>
      </c>
      <c r="K22" s="12"/>
    </row>
    <row r="23" spans="1:11" ht="12.75">
      <c r="A23" s="5" t="s">
        <v>17</v>
      </c>
      <c r="B23" s="13">
        <v>44.2</v>
      </c>
      <c r="C23" s="13"/>
      <c r="D23" s="14">
        <v>44.1</v>
      </c>
      <c r="E23" s="14"/>
      <c r="F23" s="15">
        <f>D23-0.2-B9</f>
        <v>21.104432283207036</v>
      </c>
      <c r="G23" s="15"/>
      <c r="H23" s="14">
        <v>61.17</v>
      </c>
      <c r="I23" s="14"/>
      <c r="J23" s="16">
        <f aca="true" t="shared" si="0" ref="J23:J28">H23-B23</f>
        <v>16.97</v>
      </c>
      <c r="K23" s="16"/>
    </row>
    <row r="24" spans="1:11" ht="12.75">
      <c r="A24" s="5" t="s">
        <v>18</v>
      </c>
      <c r="B24" s="13">
        <v>47.2</v>
      </c>
      <c r="C24" s="13"/>
      <c r="D24" s="15">
        <v>47.3</v>
      </c>
      <c r="E24" s="15"/>
      <c r="F24" s="15">
        <f>D24-0.2-B9</f>
        <v>24.30443228320703</v>
      </c>
      <c r="G24" s="15"/>
      <c r="H24" s="15">
        <v>59.97</v>
      </c>
      <c r="I24" s="15"/>
      <c r="J24" s="16">
        <f t="shared" si="0"/>
        <v>12.769999999999996</v>
      </c>
      <c r="K24" s="16"/>
    </row>
    <row r="25" spans="1:11" ht="12.75">
      <c r="A25" s="5" t="s">
        <v>19</v>
      </c>
      <c r="B25" s="13">
        <v>49.1</v>
      </c>
      <c r="C25" s="13"/>
      <c r="D25" s="15">
        <v>49.3</v>
      </c>
      <c r="E25" s="15"/>
      <c r="F25" s="15">
        <f>D25-0.2-B9</f>
        <v>26.30443228320703</v>
      </c>
      <c r="G25" s="15"/>
      <c r="H25" s="15">
        <v>59.51</v>
      </c>
      <c r="I25" s="15"/>
      <c r="J25" s="16">
        <f>H25-B25</f>
        <v>10.409999999999997</v>
      </c>
      <c r="K25" s="16"/>
    </row>
    <row r="26" spans="1:11" ht="12.75">
      <c r="A26" s="5" t="s">
        <v>20</v>
      </c>
      <c r="B26" s="13">
        <v>50.4</v>
      </c>
      <c r="C26" s="13"/>
      <c r="D26" s="15">
        <v>50.8</v>
      </c>
      <c r="E26" s="15"/>
      <c r="F26" s="15">
        <f>D26-0.2-B9</f>
        <v>27.80443228320703</v>
      </c>
      <c r="G26" s="15"/>
      <c r="H26" s="15">
        <v>59.26</v>
      </c>
      <c r="I26" s="15"/>
      <c r="J26" s="16">
        <f t="shared" si="0"/>
        <v>8.86</v>
      </c>
      <c r="K26" s="16"/>
    </row>
    <row r="27" spans="1:11" ht="12.75">
      <c r="A27" s="5" t="s">
        <v>21</v>
      </c>
      <c r="B27" s="13">
        <v>50.9</v>
      </c>
      <c r="C27" s="13"/>
      <c r="D27" s="15">
        <v>50.7</v>
      </c>
      <c r="E27" s="15"/>
      <c r="F27" s="15">
        <f>D27-0.2-B9</f>
        <v>27.704432283207037</v>
      </c>
      <c r="G27" s="15"/>
      <c r="H27" s="17">
        <v>59.27</v>
      </c>
      <c r="I27" s="17"/>
      <c r="J27" s="16">
        <f t="shared" si="0"/>
        <v>8.370000000000005</v>
      </c>
      <c r="K27" s="16"/>
    </row>
    <row r="28" spans="1:11" ht="12.75">
      <c r="A28" s="6" t="s">
        <v>22</v>
      </c>
      <c r="B28" s="18">
        <v>52.9</v>
      </c>
      <c r="C28" s="18"/>
      <c r="D28" s="19">
        <v>52.7</v>
      </c>
      <c r="E28" s="19"/>
      <c r="F28" s="19">
        <f>D28-0.2-B9</f>
        <v>29.704432283207037</v>
      </c>
      <c r="G28" s="19"/>
      <c r="H28" s="19">
        <v>59.04</v>
      </c>
      <c r="I28" s="19"/>
      <c r="J28" s="20">
        <f t="shared" si="0"/>
        <v>6.140000000000001</v>
      </c>
      <c r="K28" s="20"/>
    </row>
    <row r="30" spans="1:11" ht="12.75">
      <c r="A30" s="8" t="s">
        <v>9</v>
      </c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2.75">
      <c r="A31" s="8" t="s">
        <v>25</v>
      </c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3" ht="12.75">
      <c r="A32" s="21" t="s">
        <v>11</v>
      </c>
      <c r="B32" s="21" t="s">
        <v>26</v>
      </c>
      <c r="C32" s="21"/>
      <c r="D32" s="21" t="s">
        <v>27</v>
      </c>
      <c r="E32" s="21"/>
      <c r="F32" s="10" t="s">
        <v>28</v>
      </c>
      <c r="G32" s="10"/>
      <c r="H32" s="10"/>
      <c r="I32" s="10"/>
      <c r="J32" s="10"/>
      <c r="K32" s="10"/>
      <c r="L32" s="21" t="s">
        <v>29</v>
      </c>
      <c r="M32" s="21"/>
    </row>
    <row r="33" spans="1:13" ht="12.75">
      <c r="A33" s="21"/>
      <c r="B33" s="21"/>
      <c r="C33" s="21"/>
      <c r="D33" s="21"/>
      <c r="E33" s="21"/>
      <c r="F33" s="22" t="s">
        <v>30</v>
      </c>
      <c r="G33" s="22"/>
      <c r="H33" s="22" t="s">
        <v>31</v>
      </c>
      <c r="I33" s="22"/>
      <c r="J33" s="10" t="s">
        <v>32</v>
      </c>
      <c r="K33" s="10"/>
      <c r="L33" s="21"/>
      <c r="M33" s="21"/>
    </row>
    <row r="34" spans="1:13" ht="12.75">
      <c r="A34" s="7" t="s">
        <v>33</v>
      </c>
      <c r="B34" s="23">
        <v>2.4</v>
      </c>
      <c r="C34" s="23"/>
      <c r="D34" s="24">
        <f>10^((J13+8+1+10*LOG(3,10))/10)</f>
        <v>688.8445944337091</v>
      </c>
      <c r="E34" s="24"/>
      <c r="F34" s="25">
        <f>B1*10*(D34/10)^0.4</f>
        <v>135.89031662800932</v>
      </c>
      <c r="G34" s="25"/>
      <c r="H34" s="26">
        <f>B1*100*(D34/1000)^0.4</f>
        <v>215.37163774511723</v>
      </c>
      <c r="I34" s="26"/>
      <c r="J34" s="26">
        <f>B1*33*(D34/1000)^0.1</f>
        <v>79.48150354385976</v>
      </c>
      <c r="K34" s="26"/>
      <c r="L34" s="27">
        <f>B34+MIN(H34,J34)</f>
        <v>81.88150354385976</v>
      </c>
      <c r="M34" s="27"/>
    </row>
    <row r="35" spans="1:13" ht="12.75">
      <c r="A35" s="7" t="s">
        <v>34</v>
      </c>
      <c r="B35" s="23"/>
      <c r="C35" s="23"/>
      <c r="D35" s="24">
        <f>10^((J13+1.3)/10)</f>
        <v>38.994198667654345</v>
      </c>
      <c r="E35" s="24"/>
      <c r="F35" s="28">
        <f>B2*10*(D35/10)^0.4</f>
        <v>81.8641222426852</v>
      </c>
      <c r="G35" s="28"/>
      <c r="H35" s="26">
        <f>B2*100*(D35/1000)^0.4</f>
        <v>129.74589004923618</v>
      </c>
      <c r="I35" s="26"/>
      <c r="J35" s="25">
        <f>B2*33*(D35/1000)^0.1</f>
        <v>113.32025666418139</v>
      </c>
      <c r="K35" s="25"/>
      <c r="L35" s="29">
        <f>B34+MIN(F35,H35)</f>
        <v>84.2641222426852</v>
      </c>
      <c r="M35" s="29"/>
    </row>
    <row r="36" spans="1:13" ht="12.75">
      <c r="A36" s="30" t="s">
        <v>18</v>
      </c>
      <c r="B36" s="31">
        <v>7</v>
      </c>
      <c r="C36" s="31"/>
      <c r="D36" s="24">
        <f>10^((J14+8+1+10*LOG(3,10))/10)</f>
        <v>266.14680361138824</v>
      </c>
      <c r="E36" s="24"/>
      <c r="F36" s="25">
        <f>B1*10*(D36/10)^0.4</f>
        <v>92.89418109151349</v>
      </c>
      <c r="G36" s="25"/>
      <c r="H36" s="26">
        <f>B1*100*(D36/1000)^0.4</f>
        <v>147.2273552311896</v>
      </c>
      <c r="I36" s="26"/>
      <c r="J36" s="25">
        <f>B1*33*(D36/1000)^0.1</f>
        <v>72.27133448723566</v>
      </c>
      <c r="K36" s="25"/>
      <c r="L36" s="32">
        <f>H36+B36</f>
        <v>154.2273552311896</v>
      </c>
      <c r="M36" s="32"/>
    </row>
    <row r="37" spans="1:13" ht="12.75">
      <c r="A37" s="30"/>
      <c r="B37" s="31"/>
      <c r="C37" s="31"/>
      <c r="D37" s="24">
        <f>10^((J14+1.3)/10)</f>
        <v>15.066070661867416</v>
      </c>
      <c r="E37" s="24"/>
      <c r="F37" s="28">
        <f>B2*10*(D37/10)^0.4</f>
        <v>55.96204928513896</v>
      </c>
      <c r="G37" s="28"/>
      <c r="H37" s="26">
        <f>B2*100*(D37/1000)^0.4</f>
        <v>88.69387094819005</v>
      </c>
      <c r="I37" s="26"/>
      <c r="J37" s="25">
        <f>B2*33*(D37/1000)^0.1</f>
        <v>103.04040321830503</v>
      </c>
      <c r="K37" s="25"/>
      <c r="L37" s="29">
        <f>B36+MIN(F37,H37)</f>
        <v>62.96204928513896</v>
      </c>
      <c r="M37" s="29"/>
    </row>
    <row r="38" spans="1:13" ht="12.75">
      <c r="A38" s="30" t="s">
        <v>19</v>
      </c>
      <c r="B38" s="31">
        <v>14.7</v>
      </c>
      <c r="C38" s="31"/>
      <c r="D38" s="24">
        <f>10^((J15+8+1+10*LOG(3,10))/10)</f>
        <v>155.28204958517045</v>
      </c>
      <c r="E38" s="24"/>
      <c r="F38" s="25">
        <f>B1*10*(D38/10)^0.4</f>
        <v>74.88390964116527</v>
      </c>
      <c r="G38" s="25"/>
      <c r="H38" s="26">
        <f>B1*100*(D38/1000)^0.4</f>
        <v>118.68299861515598</v>
      </c>
      <c r="I38" s="26"/>
      <c r="J38" s="25">
        <f>B1*33*(D38/1000)^0.1</f>
        <v>68.48036619195318</v>
      </c>
      <c r="K38" s="25"/>
      <c r="L38" s="27">
        <f>H38+B38</f>
        <v>133.38299861515597</v>
      </c>
      <c r="M38" s="27"/>
    </row>
    <row r="39" spans="1:13" ht="12.75">
      <c r="A39" s="30"/>
      <c r="B39" s="31"/>
      <c r="C39" s="31"/>
      <c r="D39" s="24">
        <f>10^((J15+1.3)/10)</f>
        <v>8.790225168308847</v>
      </c>
      <c r="E39" s="24"/>
      <c r="F39" s="28">
        <f>B2*10*(D39/10)^0.4</f>
        <v>45.112158724715094</v>
      </c>
      <c r="G39" s="28"/>
      <c r="H39" s="25">
        <f>B2*100*(D39/1000)^0.4</f>
        <v>71.49795326002615</v>
      </c>
      <c r="I39" s="25"/>
      <c r="J39" s="25">
        <f>B2*33*(D39/1000)^0.1</f>
        <v>97.63545387697651</v>
      </c>
      <c r="K39" s="25"/>
      <c r="L39" s="33">
        <f>B38+F39</f>
        <v>59.81215872471509</v>
      </c>
      <c r="M39" s="33"/>
    </row>
    <row r="40" spans="1:13" ht="12.75">
      <c r="A40" s="30" t="s">
        <v>20</v>
      </c>
      <c r="B40" s="31">
        <v>26.3</v>
      </c>
      <c r="C40" s="31"/>
      <c r="D40" s="24">
        <f>10^((J16+8+1+10*LOG(3,10))/10)</f>
        <v>108.92341643103046</v>
      </c>
      <c r="E40" s="24"/>
      <c r="F40" s="25">
        <f>B1*10*(D40/10)^0.4</f>
        <v>64.98131721806728</v>
      </c>
      <c r="G40" s="25"/>
      <c r="H40" s="26">
        <f>B1*100*(D40/1000)^0.4</f>
        <v>102.98844729607093</v>
      </c>
      <c r="I40" s="26"/>
      <c r="J40" s="25">
        <f>B1*33*(D40/1000)^0.1</f>
        <v>66.09461452086975</v>
      </c>
      <c r="K40" s="25"/>
      <c r="L40" s="27">
        <f>H40+B40</f>
        <v>129.28844729607093</v>
      </c>
      <c r="M40" s="27"/>
    </row>
    <row r="41" spans="1:13" ht="12.75">
      <c r="A41" s="30"/>
      <c r="B41" s="31"/>
      <c r="C41" s="31"/>
      <c r="D41" s="24">
        <f>10^((J16+1.3)/10)</f>
        <v>6.165950018614825</v>
      </c>
      <c r="E41" s="24"/>
      <c r="F41" s="28">
        <f>B2*10*(D41/10)^0.4</f>
        <v>39.146560463117616</v>
      </c>
      <c r="G41" s="28"/>
      <c r="H41" s="25">
        <f>B2*100*(D41/1000)^0.4</f>
        <v>62.043117186262485</v>
      </c>
      <c r="I41" s="25"/>
      <c r="J41" s="25">
        <f>B2*33*(D41/1000)^0.1</f>
        <v>94.23398335050383</v>
      </c>
      <c r="K41" s="25"/>
      <c r="L41" s="29">
        <f>B40+F41</f>
        <v>65.44656046311762</v>
      </c>
      <c r="M41" s="29"/>
    </row>
    <row r="42" spans="1:13" ht="12.75">
      <c r="A42" s="30" t="s">
        <v>21</v>
      </c>
      <c r="B42" s="31">
        <v>35.7</v>
      </c>
      <c r="C42" s="31"/>
      <c r="D42" s="24">
        <f>10^((J17+8+1+10*LOG(3,10))/10)</f>
        <v>97.30188520480485</v>
      </c>
      <c r="E42" s="24"/>
      <c r="F42" s="34">
        <f>B1*10*(D42/10)^0.4</f>
        <v>62.113858813688935</v>
      </c>
      <c r="G42" s="34"/>
      <c r="H42" s="26">
        <f>B1*100*(D42/1000)^0.4</f>
        <v>98.44383199130631</v>
      </c>
      <c r="I42" s="26"/>
      <c r="J42" s="25">
        <f>B1*33*(D42/1000)^0.1</f>
        <v>65.35308209568078</v>
      </c>
      <c r="K42" s="25"/>
      <c r="L42" s="29">
        <f>B42+H42</f>
        <v>134.1438319913063</v>
      </c>
      <c r="M42" s="29"/>
    </row>
    <row r="43" spans="1:13" ht="12.75">
      <c r="A43" s="30"/>
      <c r="B43" s="31"/>
      <c r="C43" s="31"/>
      <c r="D43" s="24">
        <f>10^((J17+1.3)/10)</f>
        <v>5.508076964054033</v>
      </c>
      <c r="E43" s="24"/>
      <c r="F43" s="28">
        <f>B2*10*(D43/10)^0.4</f>
        <v>37.41912343031979</v>
      </c>
      <c r="G43" s="28"/>
      <c r="H43" s="25">
        <f>B2*100*(D43/1000)^0.4</f>
        <v>59.30531399257599</v>
      </c>
      <c r="I43" s="25"/>
      <c r="J43" s="25">
        <f>B2*33*(D43/1000)^0.1</f>
        <v>93.17674813223876</v>
      </c>
      <c r="K43" s="25"/>
      <c r="L43" s="29">
        <f>B42+F43</f>
        <v>73.1191234303198</v>
      </c>
      <c r="M43" s="29"/>
    </row>
    <row r="44" spans="1:13" ht="12.75">
      <c r="A44" s="30" t="s">
        <v>22</v>
      </c>
      <c r="B44" s="35">
        <v>48.1</v>
      </c>
      <c r="C44" s="35"/>
      <c r="D44" s="24">
        <f>10^((J18+8+1+10*LOG(3,10))/10)</f>
        <v>58.36080244867997</v>
      </c>
      <c r="E44" s="24"/>
      <c r="F44" s="34">
        <f>B1*10*(D44/10)^0.4</f>
        <v>50.627736439183344</v>
      </c>
      <c r="G44" s="34"/>
      <c r="H44" s="26">
        <f>B1*100*(D44/1000)^0.4</f>
        <v>80.23955483217713</v>
      </c>
      <c r="I44" s="26"/>
      <c r="J44" s="25">
        <f>B1*33*(D44/1000)^0.1</f>
        <v>62.09635010876738</v>
      </c>
      <c r="K44" s="25"/>
      <c r="L44" s="29">
        <f>B44+H44</f>
        <v>128.33955483217713</v>
      </c>
      <c r="M44" s="29"/>
    </row>
    <row r="45" spans="1:13" ht="12.75">
      <c r="A45" s="30"/>
      <c r="B45" s="35"/>
      <c r="C45" s="35"/>
      <c r="D45" s="24">
        <f>10^((J18+1.3)/10)</f>
        <v>3.303695410368148</v>
      </c>
      <c r="E45" s="24"/>
      <c r="F45" s="28">
        <f>B2*10*(D45/10)^0.4</f>
        <v>30.499562496960724</v>
      </c>
      <c r="G45" s="28"/>
      <c r="H45" s="25">
        <f>B2*100*(D45/1000)^0.4</f>
        <v>48.33854897447532</v>
      </c>
      <c r="I45" s="25"/>
      <c r="J45" s="25">
        <f>B2*33*(D45/1000)^0.1</f>
        <v>88.53348286688274</v>
      </c>
      <c r="K45" s="25"/>
      <c r="L45" s="29">
        <f>B44+F45</f>
        <v>78.59956249696073</v>
      </c>
      <c r="M45" s="29"/>
    </row>
    <row r="47" spans="1:11" ht="12.75">
      <c r="A47" s="8" t="s">
        <v>23</v>
      </c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2.75">
      <c r="A48" s="8" t="s">
        <v>35</v>
      </c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3" ht="12.75">
      <c r="A49" s="21" t="s">
        <v>11</v>
      </c>
      <c r="B49" s="21" t="s">
        <v>26</v>
      </c>
      <c r="C49" s="21"/>
      <c r="D49" s="21" t="s">
        <v>27</v>
      </c>
      <c r="E49" s="21"/>
      <c r="F49" s="10" t="s">
        <v>28</v>
      </c>
      <c r="G49" s="10"/>
      <c r="H49" s="10"/>
      <c r="I49" s="10"/>
      <c r="J49" s="10"/>
      <c r="K49" s="10"/>
      <c r="L49" s="21" t="s">
        <v>29</v>
      </c>
      <c r="M49" s="21"/>
    </row>
    <row r="50" spans="1:13" ht="12.75">
      <c r="A50" s="21"/>
      <c r="B50" s="21"/>
      <c r="C50" s="21"/>
      <c r="D50" s="21"/>
      <c r="E50" s="21"/>
      <c r="F50" s="22" t="s">
        <v>30</v>
      </c>
      <c r="G50" s="22"/>
      <c r="H50" s="22" t="s">
        <v>31</v>
      </c>
      <c r="I50" s="22"/>
      <c r="J50" s="10" t="s">
        <v>32</v>
      </c>
      <c r="K50" s="10"/>
      <c r="L50" s="21"/>
      <c r="M50" s="21"/>
    </row>
    <row r="51" spans="1:13" ht="12.75" customHeight="1">
      <c r="A51" s="7" t="s">
        <v>33</v>
      </c>
      <c r="B51" s="23">
        <v>2.4</v>
      </c>
      <c r="C51" s="23"/>
      <c r="D51" s="24">
        <f>10^((J23+8+1+10*LOG(3,10))/10)</f>
        <v>1186.0998602043849</v>
      </c>
      <c r="E51" s="24"/>
      <c r="F51" s="25">
        <f>B1*10*(D51/10)^0.4</f>
        <v>168.88400152389826</v>
      </c>
      <c r="G51" s="25"/>
      <c r="H51" s="26">
        <f>B1*100*(D51/1000)^0.4</f>
        <v>267.6631043308186</v>
      </c>
      <c r="I51" s="26"/>
      <c r="J51" s="26">
        <f>B1*33*(D51/1000)^0.1</f>
        <v>83.92011571499658</v>
      </c>
      <c r="K51" s="26"/>
      <c r="L51" s="27">
        <f>B51+MIN(H51,J51)</f>
        <v>86.32011571499659</v>
      </c>
      <c r="M51" s="27"/>
    </row>
    <row r="52" spans="1:13" ht="12.75">
      <c r="A52" s="7" t="s">
        <v>34</v>
      </c>
      <c r="B52" s="23"/>
      <c r="C52" s="23"/>
      <c r="D52" s="24">
        <f>10^((J23+1.3)/10)</f>
        <v>67.14288529259524</v>
      </c>
      <c r="E52" s="24"/>
      <c r="F52" s="34">
        <f>B2*10*(D52/10)^0.4</f>
        <v>101.74043955930087</v>
      </c>
      <c r="G52" s="34"/>
      <c r="H52" s="26">
        <f>B2*100*(D52/1000)^0.4</f>
        <v>161.2477300555373</v>
      </c>
      <c r="I52" s="26"/>
      <c r="J52" s="25">
        <f>B2*33*(D52/1000)^0.1</f>
        <v>119.64858021166468</v>
      </c>
      <c r="K52" s="25"/>
      <c r="L52" s="29">
        <f>B51+H52</f>
        <v>163.6477300555373</v>
      </c>
      <c r="M52" s="29"/>
    </row>
    <row r="53" spans="1:13" ht="12.75">
      <c r="A53" s="30" t="s">
        <v>18</v>
      </c>
      <c r="B53" s="31">
        <v>7</v>
      </c>
      <c r="C53" s="31"/>
      <c r="D53" s="24">
        <f>10^((J24+8+1+10*LOG(3,10))/10)</f>
        <v>450.9425898270069</v>
      </c>
      <c r="E53" s="24"/>
      <c r="F53" s="25">
        <f>B1*10*(D53/10)^0.4</f>
        <v>114.7066273259578</v>
      </c>
      <c r="G53" s="25"/>
      <c r="H53" s="26">
        <f>B1*100*(D53/1000)^0.4</f>
        <v>181.79775277908445</v>
      </c>
      <c r="I53" s="26"/>
      <c r="J53" s="26">
        <f>B1*33*(D53/1000)^0.1</f>
        <v>76.18440394100288</v>
      </c>
      <c r="K53" s="26"/>
      <c r="L53" s="32">
        <f>MIN(H53,J53)+B53</f>
        <v>83.18440394100288</v>
      </c>
      <c r="M53" s="32"/>
    </row>
    <row r="54" spans="1:13" ht="12.75">
      <c r="A54" s="30"/>
      <c r="B54" s="31"/>
      <c r="C54" s="31"/>
      <c r="D54" s="24">
        <f>10^((J24+1.3)/10)</f>
        <v>25.527013026612458</v>
      </c>
      <c r="E54" s="24"/>
      <c r="F54" s="28">
        <f>B2*10*(D54/10)^0.4</f>
        <v>69.10247613274623</v>
      </c>
      <c r="G54" s="28"/>
      <c r="H54" s="26">
        <f>B2*100*(D54/1000)^0.4</f>
        <v>109.52004400499605</v>
      </c>
      <c r="I54" s="26"/>
      <c r="J54" s="25">
        <f>B2*33*(D54/1000)^0.1</f>
        <v>108.6194375228206</v>
      </c>
      <c r="K54" s="25"/>
      <c r="L54" s="29">
        <f>B53+MIN(F54,H54)</f>
        <v>76.10247613274623</v>
      </c>
      <c r="M54" s="29"/>
    </row>
    <row r="55" spans="1:13" ht="12.75">
      <c r="A55" s="30" t="s">
        <v>19</v>
      </c>
      <c r="B55" s="31">
        <v>14.7</v>
      </c>
      <c r="C55" s="31"/>
      <c r="D55" s="24">
        <f>10^((J25+8+1+10*LOG(3,10))/10)</f>
        <v>261.89141051643355</v>
      </c>
      <c r="E55" s="24"/>
      <c r="F55" s="25">
        <f>B1*10*(D55/10)^0.4</f>
        <v>92.29719669124331</v>
      </c>
      <c r="G55" s="25"/>
      <c r="H55" s="26">
        <f>B1*100*(D55/1000)^0.4</f>
        <v>146.2811987191959</v>
      </c>
      <c r="I55" s="26"/>
      <c r="J55" s="25">
        <f>B1*33*(D55/1000)^0.1</f>
        <v>72.15494068654611</v>
      </c>
      <c r="K55" s="25"/>
      <c r="L55" s="27">
        <f>H55+B55</f>
        <v>160.9811987191959</v>
      </c>
      <c r="M55" s="27"/>
    </row>
    <row r="56" spans="1:13" ht="12.75">
      <c r="A56" s="30"/>
      <c r="B56" s="31"/>
      <c r="C56" s="31"/>
      <c r="D56" s="24">
        <f>10^((J25+1.3)/10)</f>
        <v>14.825180851459532</v>
      </c>
      <c r="E56" s="24"/>
      <c r="F56" s="28">
        <f>B2*10*(D56/10)^0.4</f>
        <v>55.602409208249036</v>
      </c>
      <c r="G56" s="28"/>
      <c r="H56" s="26">
        <f>B2*100*(D56/1000)^0.4</f>
        <v>88.12387983859101</v>
      </c>
      <c r="I56" s="26"/>
      <c r="J56" s="25">
        <f>B2*33*(D56/1000)^0.1</f>
        <v>102.87445548480524</v>
      </c>
      <c r="K56" s="25"/>
      <c r="L56" s="36">
        <f>MIN(H56,F56)+B55</f>
        <v>70.30240920824903</v>
      </c>
      <c r="M56" s="36"/>
    </row>
    <row r="57" spans="1:13" ht="12.75">
      <c r="A57" s="30" t="s">
        <v>20</v>
      </c>
      <c r="B57" s="31">
        <v>26.3</v>
      </c>
      <c r="C57" s="31"/>
      <c r="D57" s="24">
        <f>10^((J26+8+1+10*LOG(3,10))/10)</f>
        <v>183.28260747167175</v>
      </c>
      <c r="E57" s="24"/>
      <c r="F57" s="25">
        <f>B1*10*(D57/10)^0.4</f>
        <v>80.01815077066537</v>
      </c>
      <c r="G57" s="25"/>
      <c r="H57" s="26">
        <f>B1*100*(D57/1000)^0.4</f>
        <v>126.82022242975458</v>
      </c>
      <c r="I57" s="26"/>
      <c r="J57" s="25">
        <f>B1*33*(D57/1000)^0.1</f>
        <v>69.6251388094484</v>
      </c>
      <c r="K57" s="25"/>
      <c r="L57" s="27">
        <f>H57+B57</f>
        <v>153.1202224297546</v>
      </c>
      <c r="M57" s="27"/>
    </row>
    <row r="58" spans="1:13" ht="12.75">
      <c r="A58" s="30"/>
      <c r="B58" s="31"/>
      <c r="C58" s="31"/>
      <c r="D58" s="24">
        <f>10^((J26+1.3)/10)</f>
        <v>10.37528415818013</v>
      </c>
      <c r="E58" s="24"/>
      <c r="F58" s="28">
        <f>B2*10*(D58/10)^0.4</f>
        <v>48.20516898385953</v>
      </c>
      <c r="G58" s="28"/>
      <c r="H58" s="25">
        <f>B2*100*(D58/1000)^0.4</f>
        <v>76.40004416395657</v>
      </c>
      <c r="I58" s="25"/>
      <c r="J58" s="25">
        <f>B2*33*(D58/1000)^0.1</f>
        <v>99.26760627788195</v>
      </c>
      <c r="K58" s="25"/>
      <c r="L58" s="29">
        <f>B57+F58</f>
        <v>74.50516898385953</v>
      </c>
      <c r="M58" s="29"/>
    </row>
    <row r="59" spans="1:13" ht="12.75">
      <c r="A59" s="30" t="s">
        <v>21</v>
      </c>
      <c r="B59" s="31">
        <v>35.7</v>
      </c>
      <c r="C59" s="31"/>
      <c r="D59" s="24">
        <f>10^((J27+8+1+10*LOG(3,10))/10)</f>
        <v>163.7273583273816</v>
      </c>
      <c r="E59" s="24"/>
      <c r="F59" s="34">
        <f>B1*10*(D59/10)^0.4</f>
        <v>76.48715557461296</v>
      </c>
      <c r="G59" s="34"/>
      <c r="H59" s="26">
        <f>B1*100*(D59/1000)^0.4</f>
        <v>121.22397218091817</v>
      </c>
      <c r="I59" s="26"/>
      <c r="J59" s="25">
        <f>B1*33*(D59/1000)^0.1</f>
        <v>68.84399652713451</v>
      </c>
      <c r="K59" s="25"/>
      <c r="L59" s="29">
        <f>B59+H59</f>
        <v>156.92397218091816</v>
      </c>
      <c r="M59" s="29"/>
    </row>
    <row r="60" spans="1:13" ht="12.75">
      <c r="A60" s="30"/>
      <c r="B60" s="31"/>
      <c r="C60" s="31"/>
      <c r="D60" s="24">
        <f>10^((J27+1.3)/10)</f>
        <v>9.268298233793507</v>
      </c>
      <c r="E60" s="24"/>
      <c r="F60" s="28">
        <f>B2*10*(D60/10)^0.4</f>
        <v>46.077998854737984</v>
      </c>
      <c r="G60" s="28"/>
      <c r="H60" s="25">
        <f>B2*100*(D60/1000)^0.4</f>
        <v>73.0287067071052</v>
      </c>
      <c r="I60" s="25"/>
      <c r="J60" s="25">
        <f>B2*33*(D60/1000)^0.1</f>
        <v>98.15389755350927</v>
      </c>
      <c r="K60" s="25"/>
      <c r="L60" s="29">
        <f>B59+F60</f>
        <v>81.77799885473799</v>
      </c>
      <c r="M60" s="29"/>
    </row>
    <row r="61" spans="1:13" ht="12.75">
      <c r="A61" s="30" t="s">
        <v>22</v>
      </c>
      <c r="B61" s="35">
        <v>48.1</v>
      </c>
      <c r="C61" s="35"/>
      <c r="D61" s="24">
        <f>10^((J28+8+1+10*LOG(3,10))/10)</f>
        <v>97.97634965170086</v>
      </c>
      <c r="E61" s="24"/>
      <c r="F61" s="34">
        <f>B1*10*(D61/10)^0.4</f>
        <v>62.285723078047305</v>
      </c>
      <c r="G61" s="34"/>
      <c r="H61" s="26">
        <f>B1*100*(D61/1000)^0.4</f>
        <v>98.71621849391524</v>
      </c>
      <c r="I61" s="26"/>
      <c r="J61" s="25">
        <f>B1*33*(D61/1000)^0.1</f>
        <v>65.3982420013483</v>
      </c>
      <c r="K61" s="25"/>
      <c r="L61" s="29">
        <f>B61+H61</f>
        <v>146.81621849391524</v>
      </c>
      <c r="M61" s="29"/>
    </row>
    <row r="62" spans="1:13" ht="12.75">
      <c r="A62" s="30"/>
      <c r="B62" s="35"/>
      <c r="C62" s="35"/>
      <c r="D62" s="24">
        <f>10^((J28+1.3)/10)</f>
        <v>5.546257129579108</v>
      </c>
      <c r="E62" s="24"/>
      <c r="F62" s="28">
        <f>B2*10*(D62/10)^0.4</f>
        <v>37.52265926345128</v>
      </c>
      <c r="G62" s="28"/>
      <c r="H62" s="25">
        <f>B2*100*(D62/1000)^0.4</f>
        <v>59.469407229681885</v>
      </c>
      <c r="I62" s="25"/>
      <c r="J62" s="25">
        <f>B2*33*(D62/1000)^0.1</f>
        <v>93.24113458535044</v>
      </c>
      <c r="K62" s="25"/>
      <c r="L62" s="29">
        <f>B61+F62</f>
        <v>85.62265926345128</v>
      </c>
      <c r="M62" s="29"/>
    </row>
  </sheetData>
  <mergeCells count="236">
    <mergeCell ref="H61:I61"/>
    <mergeCell ref="J61:K61"/>
    <mergeCell ref="L61:M61"/>
    <mergeCell ref="D62:E62"/>
    <mergeCell ref="F62:G62"/>
    <mergeCell ref="H62:I62"/>
    <mergeCell ref="J62:K62"/>
    <mergeCell ref="L62:M62"/>
    <mergeCell ref="A61:A62"/>
    <mergeCell ref="B61:C62"/>
    <mergeCell ref="D61:E61"/>
    <mergeCell ref="F61:G61"/>
    <mergeCell ref="H59:I59"/>
    <mergeCell ref="J59:K59"/>
    <mergeCell ref="L59:M59"/>
    <mergeCell ref="D60:E60"/>
    <mergeCell ref="F60:G60"/>
    <mergeCell ref="H60:I60"/>
    <mergeCell ref="J60:K60"/>
    <mergeCell ref="L60:M60"/>
    <mergeCell ref="A59:A60"/>
    <mergeCell ref="B59:C60"/>
    <mergeCell ref="D59:E59"/>
    <mergeCell ref="F59:G59"/>
    <mergeCell ref="H57:I57"/>
    <mergeCell ref="J57:K57"/>
    <mergeCell ref="L57:M57"/>
    <mergeCell ref="D58:E58"/>
    <mergeCell ref="F58:G58"/>
    <mergeCell ref="H58:I58"/>
    <mergeCell ref="J58:K58"/>
    <mergeCell ref="L58:M58"/>
    <mergeCell ref="A57:A58"/>
    <mergeCell ref="B57:C58"/>
    <mergeCell ref="D57:E57"/>
    <mergeCell ref="F57:G57"/>
    <mergeCell ref="H55:I55"/>
    <mergeCell ref="J55:K55"/>
    <mergeCell ref="L55:M55"/>
    <mergeCell ref="D56:E56"/>
    <mergeCell ref="F56:G56"/>
    <mergeCell ref="H56:I56"/>
    <mergeCell ref="J56:K56"/>
    <mergeCell ref="L56:M56"/>
    <mergeCell ref="A55:A56"/>
    <mergeCell ref="B55:C56"/>
    <mergeCell ref="D55:E55"/>
    <mergeCell ref="F55:G55"/>
    <mergeCell ref="H53:I53"/>
    <mergeCell ref="J53:K53"/>
    <mergeCell ref="L53:M53"/>
    <mergeCell ref="D54:E54"/>
    <mergeCell ref="F54:G54"/>
    <mergeCell ref="H54:I54"/>
    <mergeCell ref="J54:K54"/>
    <mergeCell ref="L54:M54"/>
    <mergeCell ref="A53:A54"/>
    <mergeCell ref="B53:C54"/>
    <mergeCell ref="D53:E53"/>
    <mergeCell ref="F53:G53"/>
    <mergeCell ref="J51:K51"/>
    <mergeCell ref="L51:M51"/>
    <mergeCell ref="D52:E52"/>
    <mergeCell ref="F52:G52"/>
    <mergeCell ref="H52:I52"/>
    <mergeCell ref="J52:K52"/>
    <mergeCell ref="L52:M52"/>
    <mergeCell ref="B51:C52"/>
    <mergeCell ref="D51:E51"/>
    <mergeCell ref="F51:G51"/>
    <mergeCell ref="H51:I51"/>
    <mergeCell ref="L49:M50"/>
    <mergeCell ref="F50:G50"/>
    <mergeCell ref="H50:I50"/>
    <mergeCell ref="J50:K50"/>
    <mergeCell ref="A47:K47"/>
    <mergeCell ref="A48:K48"/>
    <mergeCell ref="A49:A50"/>
    <mergeCell ref="B49:C50"/>
    <mergeCell ref="D49:E50"/>
    <mergeCell ref="F49:K49"/>
    <mergeCell ref="H44:I44"/>
    <mergeCell ref="J44:K44"/>
    <mergeCell ref="L44:M44"/>
    <mergeCell ref="D45:E45"/>
    <mergeCell ref="F45:G45"/>
    <mergeCell ref="H45:I45"/>
    <mergeCell ref="J45:K45"/>
    <mergeCell ref="L45:M45"/>
    <mergeCell ref="A44:A45"/>
    <mergeCell ref="B44:C45"/>
    <mergeCell ref="D44:E44"/>
    <mergeCell ref="F44:G44"/>
    <mergeCell ref="H42:I42"/>
    <mergeCell ref="J42:K42"/>
    <mergeCell ref="L42:M42"/>
    <mergeCell ref="D43:E43"/>
    <mergeCell ref="F43:G43"/>
    <mergeCell ref="H43:I43"/>
    <mergeCell ref="J43:K43"/>
    <mergeCell ref="L43:M43"/>
    <mergeCell ref="A42:A43"/>
    <mergeCell ref="B42:C43"/>
    <mergeCell ref="D42:E42"/>
    <mergeCell ref="F42:G42"/>
    <mergeCell ref="H40:I40"/>
    <mergeCell ref="J40:K40"/>
    <mergeCell ref="L40:M40"/>
    <mergeCell ref="D41:E41"/>
    <mergeCell ref="F41:G41"/>
    <mergeCell ref="H41:I41"/>
    <mergeCell ref="J41:K41"/>
    <mergeCell ref="L41:M41"/>
    <mergeCell ref="A40:A41"/>
    <mergeCell ref="B40:C41"/>
    <mergeCell ref="D40:E40"/>
    <mergeCell ref="F40:G40"/>
    <mergeCell ref="H38:I38"/>
    <mergeCell ref="J38:K38"/>
    <mergeCell ref="L38:M38"/>
    <mergeCell ref="D39:E39"/>
    <mergeCell ref="F39:G39"/>
    <mergeCell ref="H39:I39"/>
    <mergeCell ref="J39:K39"/>
    <mergeCell ref="L39:M39"/>
    <mergeCell ref="A38:A39"/>
    <mergeCell ref="B38:C39"/>
    <mergeCell ref="D38:E38"/>
    <mergeCell ref="F38:G38"/>
    <mergeCell ref="H36:I36"/>
    <mergeCell ref="J36:K36"/>
    <mergeCell ref="L36:M36"/>
    <mergeCell ref="D37:E37"/>
    <mergeCell ref="F37:G37"/>
    <mergeCell ref="H37:I37"/>
    <mergeCell ref="J37:K37"/>
    <mergeCell ref="L37:M37"/>
    <mergeCell ref="A36:A37"/>
    <mergeCell ref="B36:C37"/>
    <mergeCell ref="D36:E36"/>
    <mergeCell ref="F36:G36"/>
    <mergeCell ref="J34:K34"/>
    <mergeCell ref="L34:M34"/>
    <mergeCell ref="D35:E35"/>
    <mergeCell ref="F35:G35"/>
    <mergeCell ref="H35:I35"/>
    <mergeCell ref="J35:K35"/>
    <mergeCell ref="L35:M35"/>
    <mergeCell ref="B34:C35"/>
    <mergeCell ref="D34:E34"/>
    <mergeCell ref="F34:G34"/>
    <mergeCell ref="H34:I34"/>
    <mergeCell ref="L32:M33"/>
    <mergeCell ref="F33:G33"/>
    <mergeCell ref="H33:I33"/>
    <mergeCell ref="J33:K33"/>
    <mergeCell ref="A30:K30"/>
    <mergeCell ref="A31:K31"/>
    <mergeCell ref="A32:A33"/>
    <mergeCell ref="B32:C33"/>
    <mergeCell ref="D32:E33"/>
    <mergeCell ref="F32:K32"/>
    <mergeCell ref="J27:K27"/>
    <mergeCell ref="B28:C28"/>
    <mergeCell ref="D28:E28"/>
    <mergeCell ref="F28:G28"/>
    <mergeCell ref="H28:I28"/>
    <mergeCell ref="J28:K28"/>
    <mergeCell ref="B27:C27"/>
    <mergeCell ref="D27:E27"/>
    <mergeCell ref="F27:G27"/>
    <mergeCell ref="H27:I27"/>
    <mergeCell ref="J25:K25"/>
    <mergeCell ref="B26:C26"/>
    <mergeCell ref="D26:E26"/>
    <mergeCell ref="F26:G26"/>
    <mergeCell ref="H26:I26"/>
    <mergeCell ref="J26:K26"/>
    <mergeCell ref="B25:C25"/>
    <mergeCell ref="D25:E25"/>
    <mergeCell ref="F25:G25"/>
    <mergeCell ref="H25:I25"/>
    <mergeCell ref="J23:K23"/>
    <mergeCell ref="B24:C24"/>
    <mergeCell ref="D24:E24"/>
    <mergeCell ref="F24:G24"/>
    <mergeCell ref="H24:I24"/>
    <mergeCell ref="J24:K24"/>
    <mergeCell ref="B23:C23"/>
    <mergeCell ref="D23:E23"/>
    <mergeCell ref="F23:G23"/>
    <mergeCell ref="H23:I23"/>
    <mergeCell ref="A20:K20"/>
    <mergeCell ref="A21:K21"/>
    <mergeCell ref="B22:C22"/>
    <mergeCell ref="D22:E22"/>
    <mergeCell ref="F22:G22"/>
    <mergeCell ref="H22:I22"/>
    <mergeCell ref="J22:K22"/>
    <mergeCell ref="J17:K17"/>
    <mergeCell ref="B18:C18"/>
    <mergeCell ref="D18:E18"/>
    <mergeCell ref="F18:G18"/>
    <mergeCell ref="H18:I18"/>
    <mergeCell ref="J18:K18"/>
    <mergeCell ref="B17:C17"/>
    <mergeCell ref="D17:E17"/>
    <mergeCell ref="F17:G17"/>
    <mergeCell ref="H17:I17"/>
    <mergeCell ref="J15:K15"/>
    <mergeCell ref="B16:C16"/>
    <mergeCell ref="D16:E16"/>
    <mergeCell ref="F16:G16"/>
    <mergeCell ref="H16:I16"/>
    <mergeCell ref="J16:K16"/>
    <mergeCell ref="B15:C15"/>
    <mergeCell ref="D15:E15"/>
    <mergeCell ref="F15:G15"/>
    <mergeCell ref="H15:I15"/>
    <mergeCell ref="J13:K13"/>
    <mergeCell ref="B14:C14"/>
    <mergeCell ref="D14:E14"/>
    <mergeCell ref="F14:G14"/>
    <mergeCell ref="H14:I14"/>
    <mergeCell ref="J14:K14"/>
    <mergeCell ref="B13:C13"/>
    <mergeCell ref="D13:E13"/>
    <mergeCell ref="F13:G13"/>
    <mergeCell ref="H13:I13"/>
    <mergeCell ref="A10:K10"/>
    <mergeCell ref="A11:K11"/>
    <mergeCell ref="B12:C12"/>
    <mergeCell ref="D12:E12"/>
    <mergeCell ref="F12:G12"/>
    <mergeCell ref="H12:I12"/>
    <mergeCell ref="J12:K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lambert</dc:creator>
  <cp:keywords/>
  <dc:description/>
  <cp:lastModifiedBy>lambert</cp:lastModifiedBy>
  <cp:lastPrinted>2005-11-13T15:21:17Z</cp:lastPrinted>
  <dcterms:created xsi:type="dcterms:W3CDTF">2005-11-03T21:08:54Z</dcterms:created>
  <dcterms:modified xsi:type="dcterms:W3CDTF">2005-11-14T21:21:26Z</dcterms:modified>
  <cp:category/>
  <cp:version/>
  <cp:contentType/>
  <cp:contentStatus/>
  <cp:revision>1</cp:revision>
</cp:coreProperties>
</file>